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060"/>
  </bookViews>
  <sheets>
    <sheet name="Tonery" sheetId="1" r:id="rId1"/>
  </sheets>
  <definedNames>
    <definedName name="_xlnm.Print_Area" localSheetId="0">Tonery!$B$2:$T$13</definedName>
  </definedNames>
  <calcPr calcId="145621"/>
</workbook>
</file>

<file path=xl/calcChain.xml><?xml version="1.0" encoding="utf-8"?>
<calcChain xmlns="http://schemas.openxmlformats.org/spreadsheetml/2006/main">
  <c r="R8" i="1" l="1"/>
  <c r="H8" i="1"/>
  <c r="O8" i="1"/>
  <c r="S8" i="1" l="1"/>
  <c r="H7" i="1"/>
  <c r="H9" i="1"/>
  <c r="H10" i="1"/>
  <c r="S10" i="1" l="1"/>
  <c r="R10" i="1"/>
  <c r="O10" i="1"/>
  <c r="S9" i="1"/>
  <c r="R9" i="1"/>
  <c r="O9" i="1"/>
  <c r="S7" i="1"/>
  <c r="R7" i="1"/>
  <c r="O7" i="1"/>
  <c r="P13" i="1" l="1"/>
  <c r="Q13" i="1"/>
</calcChain>
</file>

<file path=xl/sharedStrings.xml><?xml version="1.0" encoding="utf-8"?>
<sst xmlns="http://schemas.openxmlformats.org/spreadsheetml/2006/main" count="51" uniqueCount="42">
  <si>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</si>
  <si>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</si>
  <si>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</si>
  <si>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</si>
  <si>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</si>
  <si>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</si>
  <si>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</si>
  <si>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</si>
  <si>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</si>
  <si>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</si>
  <si>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</si>
  <si>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</si>
  <si>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</si>
  <si>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</si>
  <si>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</si>
  <si>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</si>
  <si>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</si>
  <si>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</si>
  <si>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</si>
  <si>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</si>
  <si>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</si>
  <si>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</si>
  <si>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</si>
  <si>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</si>
  <si>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</si>
  <si>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</si>
  <si>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</si>
  <si>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</si>
  <si>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</si>
  <si>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</si>
  <si>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Příloha č. 2 Kupní smlouvy - technická specifikace
Tonery (II.) 018 - 2021 (originální)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</si>
  <si>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 ŘEŠITEL</t>
    </r>
    <r>
      <rPr>
        <b/>
        <sz val="11"/>
        <rFont val="Calibri"/>
        <scheme val="minor"/>
      </rPr>
      <t xml:space="preserve"> uvede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</si>
  <si>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Univerzitní 14, 
301 00 Plzeň,
Fakulta strojní -
Katedra tělesné výchovy a sportu,
místnost UT 207</t>
  </si>
  <si>
    <t>KTS - Mgr. Šárka Mudrová, 
Tel.: 37763 8603,
725 807 715,
mudrova@kts.zcu.cz</t>
  </si>
  <si>
    <t>DFAV - Vlasta Suchomelová,
Tel.: 37763 2001, 
724 005 497,
suchome@fav.zcu.cz</t>
  </si>
  <si>
    <t>Technická 8, 
301 00 Plzeň,
Fakulta aplikovaných věd - NTIS,
místnost UC 131</t>
  </si>
  <si>
    <t xml:space="preserve">Toner do tiskárny OKI MC 573 - černý </t>
  </si>
  <si>
    <t>Toner do kopírky TA 2506ci - cayn/modrý</t>
  </si>
  <si>
    <t>Toner do kopírky TA 2506ci - magenta/červený</t>
  </si>
  <si>
    <t>Toner do kopírky TA 2506ci - yellow/žlutý</t>
  </si>
  <si>
    <t>Originální toner. Výtěžnost 12 000 stran.</t>
  </si>
  <si>
    <t>Originální toner. Výtěžnost 7 000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</si>
</sst>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4" borderId="7" xfId="0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 indent="1"/>
    </xf>
    <xf numFmtId="0" fontId="1" fillId="3" borderId="18" xfId="0" applyFont="1" applyFill="1" applyBorder="1" applyAlignment="1">
      <alignment horizontal="left" vertical="center" wrapText="1" indent="1"/>
    </xf>
    <xf numFmtId="0" fontId="1" fillId="3" borderId="8" xfId="0" applyFont="1" applyFill="1" applyBorder="1" applyAlignment="1">
      <alignment horizontal="left" vertical="center" wrapText="1" indent="1"/>
    </xf>
    <xf numFmtId="0" fontId="1" fillId="3" borderId="11" xfId="0" applyFont="1" applyFill="1" applyBorder="1" applyAlignment="1">
      <alignment horizontal="left" vertical="center" wrapText="1" indent="1"/>
    </xf>
    <xf numFmtId="0" fontId="1" fillId="3" borderId="19" xfId="0" applyFont="1" applyFill="1" applyBorder="1" applyAlignment="1">
      <alignment horizontal="left" vertical="center" wrapText="1" indent="1"/>
    </xf>
    <xf numFmtId="0" fontId="1" fillId="3" borderId="14" xfId="0" applyFont="1" applyFill="1" applyBorder="1" applyAlignment="1">
      <alignment horizontal="left" vertical="center" wrapText="1" indent="1"/>
    </xf>
    <xf numFmtId="0" fontId="0" fillId="3" borderId="1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60"/>
  <sheetViews>
    <sheetView tabSelected="1" zoomScale="49" zoomScaleNormal="49" workbookViewId="0">
      <selection activeCell="L35" sqref="L35"/>
    </sheetView>
  </sheetViews>
  <sheetFormatPr defaultRowHeight="14.4" x14ac:dyDescent="0.3"/>
  <cols>
    <col min="1" max="1" width="1.44140625" style="5" bestFit="1" customWidth="1"/>
    <col min="2" max="2" width="5.77734375" style="5" bestFit="1" customWidth="1"/>
    <col min="3" max="3" width="46.33203125" style="1" customWidth="1"/>
    <col min="4" max="4" width="11.6640625" style="2" customWidth="1"/>
    <col min="5" max="5" width="11.21875" style="3" customWidth="1"/>
    <col min="6" max="6" width="40.77734375" style="1" bestFit="1" customWidth="1"/>
    <col min="7" max="7" width="29.5546875" style="1" bestFit="1" customWidth="1"/>
    <col min="8" max="8" width="22.5546875" style="1" customWidth="1"/>
    <col min="9" max="9" width="20.5546875" style="1" bestFit="1" customWidth="1"/>
    <col min="10" max="10" width="19" style="1" bestFit="1" customWidth="1"/>
    <col min="11" max="11" width="26.77734375" style="5" hidden="1" customWidth="1"/>
    <col min="12" max="12" width="30.109375" style="5" customWidth="1"/>
    <col min="13" max="13" width="32.33203125" style="5" customWidth="1"/>
    <col min="14" max="14" width="25.6640625" style="1" customWidth="1"/>
    <col min="15" max="15" width="16.5546875" style="1" hidden="1" customWidth="1"/>
    <col min="16" max="16" width="20.77734375" style="5" bestFit="1" customWidth="1"/>
    <col min="17" max="17" width="23.77734375" style="5" customWidth="1"/>
    <col min="18" max="18" width="20.77734375" style="5" bestFit="1" customWidth="1"/>
    <col min="19" max="19" width="19.77734375" style="5" bestFit="1" customWidth="1"/>
    <col min="20" max="20" width="19.77734375" style="5" hidden="1" customWidth="1"/>
    <col min="21" max="21" width="52.21875" style="4" bestFit="1" customWidth="1"/>
    <col min="22" max="16384" width="8.88671875" style="5"/>
  </cols>
  <sheetData>
    <row r="1" spans="2:21" ht="43.2" customHeight="1" x14ac:dyDescent="0.3">
      <c r="B1" s="88" t="s">
        <v>30</v>
      </c>
      <c r="C1" s="89"/>
      <c r="D1" s="34"/>
      <c r="E1" s="35"/>
    </row>
    <row r="2" spans="2:21" ht="18.75" customHeight="1" x14ac:dyDescent="0.3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5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5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38" t="s">
        <v>31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4" t="s">
        <v>8</v>
      </c>
      <c r="S6" s="64" t="s">
        <v>9</v>
      </c>
      <c r="T6" s="38" t="s">
        <v>25</v>
      </c>
      <c r="U6" s="38" t="s">
        <v>26</v>
      </c>
    </row>
    <row r="7" spans="2:21" ht="84.6" customHeight="1" thickTop="1" thickBot="1" x14ac:dyDescent="0.35">
      <c r="B7" s="49">
        <v>1</v>
      </c>
      <c r="C7" s="79" t="s">
        <v>36</v>
      </c>
      <c r="D7" s="51">
        <v>8</v>
      </c>
      <c r="E7" s="66" t="s">
        <v>27</v>
      </c>
      <c r="F7" s="82" t="s">
        <v>41</v>
      </c>
      <c r="G7" s="103"/>
      <c r="H7" s="48" t="str">
        <f>IF(P7&gt;1999,"ANO","NE")</f>
        <v>ANO</v>
      </c>
      <c r="I7" s="65" t="s">
        <v>28</v>
      </c>
      <c r="J7" s="66" t="s">
        <v>29</v>
      </c>
      <c r="K7" s="66"/>
      <c r="L7" s="78" t="s">
        <v>34</v>
      </c>
      <c r="M7" s="78" t="s">
        <v>35</v>
      </c>
      <c r="N7" s="62">
        <v>14</v>
      </c>
      <c r="O7" s="52">
        <f>D7*P7</f>
        <v>18400</v>
      </c>
      <c r="P7" s="53">
        <v>2300</v>
      </c>
      <c r="Q7" s="106"/>
      <c r="R7" s="54">
        <f>D7*Q7</f>
        <v>0</v>
      </c>
      <c r="S7" s="55" t="str">
        <f t="shared" ref="S7:S10" si="0">IF(ISNUMBER(Q7), IF(Q7&gt;P7,"NEVYHOVUJE","VYHOVUJE")," ")</f>
        <v xml:space="preserve"> </v>
      </c>
      <c r="T7" s="66"/>
      <c r="U7" s="50" t="s">
        <v>10</v>
      </c>
    </row>
    <row r="8" spans="2:21" ht="52.8" customHeight="1" thickTop="1" x14ac:dyDescent="0.3">
      <c r="B8" s="49">
        <v>2</v>
      </c>
      <c r="C8" s="79" t="s">
        <v>37</v>
      </c>
      <c r="D8" s="51">
        <v>1</v>
      </c>
      <c r="E8" s="66" t="s">
        <v>27</v>
      </c>
      <c r="F8" s="82" t="s">
        <v>40</v>
      </c>
      <c r="G8" s="103"/>
      <c r="H8" s="48" t="str">
        <f>IF(P8&gt;1999,"ANO","NE")</f>
        <v>ANO</v>
      </c>
      <c r="I8" s="101" t="s">
        <v>28</v>
      </c>
      <c r="J8" s="85" t="s">
        <v>29</v>
      </c>
      <c r="K8" s="85"/>
      <c r="L8" s="98" t="s">
        <v>33</v>
      </c>
      <c r="M8" s="98" t="s">
        <v>32</v>
      </c>
      <c r="N8" s="62">
        <v>14</v>
      </c>
      <c r="O8" s="52">
        <f>D8*P8</f>
        <v>2400</v>
      </c>
      <c r="P8" s="53">
        <v>2400</v>
      </c>
      <c r="Q8" s="106"/>
      <c r="R8" s="54">
        <f>D8*Q8</f>
        <v>0</v>
      </c>
      <c r="S8" s="55" t="str">
        <f t="shared" ref="S8" si="1">IF(ISNUMBER(Q8), IF(Q8&gt;P8,"NEVYHOVUJE","VYHOVUJE")," ")</f>
        <v xml:space="preserve"> </v>
      </c>
      <c r="T8" s="66"/>
      <c r="U8" s="85" t="s">
        <v>10</v>
      </c>
    </row>
    <row r="9" spans="2:21" ht="52.8" customHeight="1" x14ac:dyDescent="0.3">
      <c r="B9" s="69">
        <v>3</v>
      </c>
      <c r="C9" s="80" t="s">
        <v>38</v>
      </c>
      <c r="D9" s="70">
        <v>1</v>
      </c>
      <c r="E9" s="71" t="s">
        <v>27</v>
      </c>
      <c r="F9" s="83" t="s">
        <v>40</v>
      </c>
      <c r="G9" s="104"/>
      <c r="H9" s="72" t="str">
        <f>IF(P9&gt;1999,"ANO","NE")</f>
        <v>ANO</v>
      </c>
      <c r="I9" s="99"/>
      <c r="J9" s="86"/>
      <c r="K9" s="86"/>
      <c r="L9" s="99"/>
      <c r="M9" s="99"/>
      <c r="N9" s="73">
        <v>14</v>
      </c>
      <c r="O9" s="74">
        <f>D9*P9</f>
        <v>2400</v>
      </c>
      <c r="P9" s="75">
        <v>2400</v>
      </c>
      <c r="Q9" s="107"/>
      <c r="R9" s="76">
        <f>D9*Q9</f>
        <v>0</v>
      </c>
      <c r="S9" s="77" t="str">
        <f t="shared" si="0"/>
        <v xml:space="preserve"> </v>
      </c>
      <c r="T9" s="71"/>
      <c r="U9" s="86"/>
    </row>
    <row r="10" spans="2:21" ht="52.8" customHeight="1" thickBot="1" x14ac:dyDescent="0.35">
      <c r="B10" s="56">
        <v>4</v>
      </c>
      <c r="C10" s="81" t="s">
        <v>39</v>
      </c>
      <c r="D10" s="57">
        <v>1</v>
      </c>
      <c r="E10" s="67" t="s">
        <v>27</v>
      </c>
      <c r="F10" s="84" t="s">
        <v>40</v>
      </c>
      <c r="G10" s="105"/>
      <c r="H10" s="68" t="str">
        <f>IF(P10&gt;1999,"ANO","NE")</f>
        <v>ANO</v>
      </c>
      <c r="I10" s="100"/>
      <c r="J10" s="87"/>
      <c r="K10" s="87"/>
      <c r="L10" s="100"/>
      <c r="M10" s="100"/>
      <c r="N10" s="63">
        <v>14</v>
      </c>
      <c r="O10" s="58">
        <f>D10*P10</f>
        <v>2400</v>
      </c>
      <c r="P10" s="59">
        <v>2400</v>
      </c>
      <c r="Q10" s="108"/>
      <c r="R10" s="60">
        <f>D10*Q10</f>
        <v>0</v>
      </c>
      <c r="S10" s="61" t="str">
        <f t="shared" si="0"/>
        <v xml:space="preserve"> </v>
      </c>
      <c r="T10" s="67"/>
      <c r="U10" s="87"/>
    </row>
    <row r="11" spans="2:21" ht="13.5" customHeight="1" thickTop="1" thickBot="1" x14ac:dyDescent="0.35">
      <c r="C11" s="5"/>
      <c r="D11" s="5"/>
      <c r="E11" s="5"/>
      <c r="F11" s="5"/>
      <c r="G11" s="5"/>
      <c r="H11" s="5"/>
      <c r="I11" s="5"/>
      <c r="J11" s="5"/>
      <c r="N11" s="5"/>
      <c r="O11" s="5"/>
      <c r="R11" s="47"/>
    </row>
    <row r="12" spans="2:21" ht="60.75" customHeight="1" thickTop="1" thickBot="1" x14ac:dyDescent="0.35">
      <c r="B12" s="102" t="s">
        <v>14</v>
      </c>
      <c r="C12" s="102"/>
      <c r="D12" s="102"/>
      <c r="E12" s="102"/>
      <c r="F12" s="102"/>
      <c r="G12" s="102"/>
      <c r="H12" s="102"/>
      <c r="I12" s="102"/>
      <c r="J12" s="102"/>
      <c r="K12" s="27"/>
      <c r="L12" s="12"/>
      <c r="M12" s="12"/>
      <c r="N12" s="28"/>
      <c r="O12" s="28"/>
      <c r="P12" s="29" t="s">
        <v>11</v>
      </c>
      <c r="Q12" s="90" t="s">
        <v>12</v>
      </c>
      <c r="R12" s="91"/>
      <c r="S12" s="92"/>
      <c r="T12" s="22"/>
      <c r="U12" s="30"/>
    </row>
    <row r="13" spans="2:21" ht="33" customHeight="1" thickTop="1" thickBot="1" x14ac:dyDescent="0.35">
      <c r="B13" s="93" t="s">
        <v>15</v>
      </c>
      <c r="C13" s="94"/>
      <c r="D13" s="94"/>
      <c r="E13" s="94"/>
      <c r="F13" s="94"/>
      <c r="G13" s="94"/>
      <c r="H13" s="37"/>
      <c r="I13" s="31"/>
      <c r="L13" s="10"/>
      <c r="M13" s="10"/>
      <c r="N13" s="32"/>
      <c r="O13" s="32"/>
      <c r="P13" s="33">
        <f>SUM(O7:O10)</f>
        <v>25600</v>
      </c>
      <c r="Q13" s="95">
        <f>SUM(R7:R10)</f>
        <v>0</v>
      </c>
      <c r="R13" s="96"/>
      <c r="S13" s="97"/>
    </row>
    <row r="14" spans="2:21" ht="14.25" customHeight="1" thickTop="1" x14ac:dyDescent="0.3"/>
    <row r="15" spans="2:21" ht="14.25" customHeight="1" x14ac:dyDescent="0.3">
      <c r="B15" s="40"/>
    </row>
    <row r="16" spans="2:21" ht="14.25" customHeight="1" x14ac:dyDescent="0.3">
      <c r="B16" s="41"/>
      <c r="C16" s="40"/>
    </row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password="C143" sheet="1" objects="1" scenarios="1"/>
  <mergeCells count="11">
    <mergeCell ref="B13:G13"/>
    <mergeCell ref="Q13:S13"/>
    <mergeCell ref="L8:L10"/>
    <mergeCell ref="M8:M10"/>
    <mergeCell ref="J8:J10"/>
    <mergeCell ref="K8:K10"/>
    <mergeCell ref="I8:I10"/>
    <mergeCell ref="B12:J12"/>
    <mergeCell ref="U8:U10"/>
    <mergeCell ref="B1:C1"/>
    <mergeCell ref="Q12:S12"/>
  </mergeCells>
  <conditionalFormatting sqref="B7:B10 D7:D10">
    <cfRule type="containsBlanks" dxfId="12" priority="53">
      <formula>LEN(TRIM(B7))=0</formula>
    </cfRule>
  </conditionalFormatting>
  <conditionalFormatting sqref="B7:B10">
    <cfRule type="cellIs" dxfId="11" priority="48" operator="greaterThanOrEqual">
      <formula>1</formula>
    </cfRule>
  </conditionalFormatting>
  <conditionalFormatting sqref="S7:S10">
    <cfRule type="cellIs" dxfId="10" priority="45" operator="equal">
      <formula>"VYHOVUJE"</formula>
    </cfRule>
  </conditionalFormatting>
  <conditionalFormatting sqref="S7:S10">
    <cfRule type="cellIs" dxfId="9" priority="44" operator="equal">
      <formula>"NEVYHOVUJE"</formula>
    </cfRule>
  </conditionalFormatting>
  <conditionalFormatting sqref="G7:G10 Q7:Q10">
    <cfRule type="containsBlanks" dxfId="8" priority="25">
      <formula>LEN(TRIM(G7))=0</formula>
    </cfRule>
  </conditionalFormatting>
  <conditionalFormatting sqref="G7:G10 Q7:Q10">
    <cfRule type="notContainsBlanks" dxfId="7" priority="23">
      <formula>LEN(TRIM(G7))&gt;0</formula>
    </cfRule>
  </conditionalFormatting>
  <conditionalFormatting sqref="G7:G10 Q7:Q10">
    <cfRule type="notContainsBlanks" dxfId="6" priority="22">
      <formula>LEN(TRIM(G7))&gt;0</formula>
    </cfRule>
  </conditionalFormatting>
  <conditionalFormatting sqref="G7:G10">
    <cfRule type="notContainsBlanks" dxfId="5" priority="21">
      <formula>LEN(TRIM(G7))&gt;0</formula>
    </cfRule>
  </conditionalFormatting>
  <conditionalFormatting sqref="H7:H10">
    <cfRule type="containsBlanks" dxfId="4" priority="54">
      <formula>LEN(TRIM(H7))=0</formula>
    </cfRule>
  </conditionalFormatting>
  <conditionalFormatting sqref="H7:H10">
    <cfRule type="notContainsBlanks" dxfId="3" priority="56">
      <formula>LEN(TRIM(H7))&gt;0</formula>
    </cfRule>
  </conditionalFormatting>
  <conditionalFormatting sqref="H7:H8">
    <cfRule type="containsText" dxfId="2" priority="3" operator="containsText" text="ANO">
      <formula>NOT(ISERROR(SEARCH("ANO",H7)))</formula>
    </cfRule>
  </conditionalFormatting>
  <conditionalFormatting sqref="H9:H10">
    <cfRule type="containsText" dxfId="1" priority="2" operator="containsText" text="ANO">
      <formula>NOT(ISERROR(SEARCH("ANO",H9)))</formula>
    </cfRule>
  </conditionalFormatting>
  <conditionalFormatting sqref="H7:H8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0">
      <formula1>"ks,bal,sada,"</formula1>
    </dataValidation>
    <dataValidation type="list" showInputMessage="1" showErrorMessage="1" sqref="J7:J8 H7:H10">
      <formula1>"ANO,NE"</formula1>
    </dataValidation>
    <dataValidation type="list" allowBlank="1" showInputMessage="1" showErrorMessage="1" sqref="U7:U8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2021-05-13T14:37:27Z</cp:lastPrinted>
  <dcterms:created xsi:type="dcterms:W3CDTF">2014-03-05T12:43:32Z</dcterms:created>
  <dcterms:modified xsi:type="dcterms:W3CDTF">2021-05-14T06:23:16Z</dcterms:modified>
</cp:coreProperties>
</file>